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<sst xmlns="http://schemas.openxmlformats.org/spreadsheetml/2006/main" count="166" uniqueCount="60">
  <si>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</si>
  <si>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</si>
  <si>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</si>
  <si>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</si>
  <si>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</si>
  <si>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</si>
  <si>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</si>
  <si>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</si>
  <si>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</si>
  <si>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</si>
  <si>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</si>
  <si>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</si>
  <si>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</si>
  <si>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</si>
  <si>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</si>
  <si>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</si>
  <si>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</si>
  <si>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</si>
  <si>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</si>
  <si>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</si>
  <si>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</si>
  <si>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</si>
  <si>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</si>
  <si>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</si>
  <si>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</si>
  <si>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</si>
  <si>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</si>
  <si>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</si>
  <si>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</si>
  <si>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</si>
  <si>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</si>
  <si>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</si>
  <si>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</si>
  <si>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</si>
  <si>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</si>
  <si>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</si>
  <si>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</si>
  <si>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</si>
  <si>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</si>
  <si>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</si>
  <si>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</si>
  <si>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</si>
  <si>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</si>
  <si>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</si>
  <si>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</si>
  <si>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</si>
  <si>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</si>
  <si>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</si>
  <si>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</si>
  <si>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</si>
  <si>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</si>
  <si>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</si>
  <si>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</si>
  <si>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</si>
  <si>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</si>
  <si>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</si>
  <si>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</si>
  <si>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</si>
  <si>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</si>
  <si>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"Шадринская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</si>
</sst>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39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8.5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0.12998993912316903</v>
      </c>
      <c r="C8" s="4" t="s">
        <v>50</v>
      </c>
      <c r="D8" s="4" t="s">
        <v>50</v>
      </c>
      <c r="E8" s="2">
        <v>0.17208024497038035</v>
      </c>
      <c r="F8" s="2">
        <f>IF(AND(B8=0,E8&gt;0),100,(IF(B8=0,0,E8/B8*100-100)))</f>
        <v>32.379664250269116</v>
      </c>
      <c r="G8" s="4" t="s">
        <v>50</v>
      </c>
      <c r="H8" s="14">
        <f>IF(F8&lt;3,0,(IF(F8&gt;=7,1,0.5)))</f>
        <v>1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0.24193548387096775</v>
      </c>
      <c r="C9" s="4" t="s">
        <v>50</v>
      </c>
      <c r="D9" s="4" t="s">
        <v>50</v>
      </c>
      <c r="E9" s="2">
        <v>0.16574585635359118</v>
      </c>
      <c r="F9" s="2">
        <f>IF(AND(B9=0,E9&gt;0),100,(IF(B9=0,0,E9/B9*100-100)))</f>
        <v>-31.491712707182316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0.015625</v>
      </c>
      <c r="C10" s="4" t="s">
        <v>50</v>
      </c>
      <c r="D10" s="4" t="s">
        <v>50</v>
      </c>
      <c r="E10" s="2">
        <v>0.021276595744680854</v>
      </c>
      <c r="F10" s="2">
        <f>IF(AND(B10=0,E10&gt;0),100,(IF(B10=0,0,E10/B10*100-100)))</f>
        <v>36.17021276595747</v>
      </c>
      <c r="G10" s="4" t="s">
        <v>50</v>
      </c>
      <c r="H10" s="14">
        <f>IF(F10&lt;5,0,(IF(F10&gt;=10,1,0.5)))</f>
        <v>1</v>
      </c>
      <c r="I10" s="16">
        <f>IF(OR(V_пр_4_2&gt;0,V_пр_4_5&gt;0,V_пр_4_6&gt;0),1,0)</f>
        <v>1</v>
      </c>
      <c r="J10" s="4"/>
    </row>
    <row r="11" spans="1:10" ht="37.5" customHeight="1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0</v>
      </c>
      <c r="J11" s="4"/>
    </row>
    <row r="12" spans="1:10" ht="37.5" customHeight="1">
      <c r="A12" s="4" t="s">
        <v>24</v>
      </c>
      <c r="B12" s="2">
        <v>0.0925925925925926</v>
      </c>
      <c r="C12" s="4" t="s">
        <v>50</v>
      </c>
      <c r="D12" s="4" t="s">
        <v>50</v>
      </c>
      <c r="E12" s="2">
        <v>0.10638297872340426</v>
      </c>
      <c r="F12" s="2">
        <f>IF(AND(B12=0,E12&gt;0),100,(IF(B12=0,0,E12/B12*100-100)))</f>
        <v>14.893617021276583</v>
      </c>
      <c r="G12" s="4" t="s">
        <v>50</v>
      </c>
      <c r="H12" s="14">
        <f>IF(F12&lt;5,0,(IF(F12&gt;=10,1,0.5)))</f>
        <v>1</v>
      </c>
      <c r="I12" s="16">
        <f>IF(OR(V_пр_6_2&gt;0,V_пр_6_5&gt;0,V_пр_6_6&gt;0),1,0)</f>
        <v>1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0.815</v>
      </c>
      <c r="F13" s="4" t="s">
        <v>50</v>
      </c>
      <c r="G13" s="2">
        <f>IF(C13=0,0,E13/C13*100)</f>
        <v>128.7519747235387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0.0006791171477079797</v>
      </c>
      <c r="C14" s="4" t="s">
        <v>50</v>
      </c>
      <c r="D14" s="4" t="s">
        <v>50</v>
      </c>
      <c r="E14" s="2">
        <v>0.03768665560559375</v>
      </c>
      <c r="F14" s="2">
        <f>IF(AND(B14=0,E14&gt;0),100,(IF(B14=0,0,E14/B14*100-100)))</f>
        <v>5449.360037923679</v>
      </c>
      <c r="G14" s="4" t="s">
        <v>50</v>
      </c>
      <c r="H14" s="14">
        <f>IF(F14&lt;3,0,(IF(F14&gt;=7,2,1)))</f>
        <v>2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0.3813242784380306</v>
      </c>
      <c r="C15" s="4" t="s">
        <v>50</v>
      </c>
      <c r="D15" s="4" t="s">
        <v>50</v>
      </c>
      <c r="E15" s="2">
        <v>0.2721023939322114</v>
      </c>
      <c r="F15" s="2">
        <f>IF(AND(B15=0,E15&gt;0),100,(IF(B15=0,0,E15/B15*100-100)))</f>
        <v>-28.642782713235746</v>
      </c>
      <c r="G15" s="4" t="s">
        <v>50</v>
      </c>
      <c r="H15" s="14">
        <f>IF(F15&gt;-5,0,(IF(F15&lt;=-10,1,0.5)))</f>
        <v>1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0.0007845188284518829</v>
      </c>
      <c r="C16" s="2">
        <v>1</v>
      </c>
      <c r="D16" s="4" t="s">
        <v>50</v>
      </c>
      <c r="E16" s="2">
        <v>0.031044214487300097</v>
      </c>
      <c r="F16" s="4" t="s">
        <v>50</v>
      </c>
      <c r="G16" s="2">
        <f>IF(C16=0,0,E16/C16*100)</f>
        <v>3.1044214487300095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</v>
      </c>
      <c r="C17" s="2">
        <v>1</v>
      </c>
      <c r="D17" s="4" t="s">
        <v>50</v>
      </c>
      <c r="E17" s="2">
        <v>0.03333333333333333</v>
      </c>
      <c r="F17" s="4" t="s">
        <v>50</v>
      </c>
      <c r="G17" s="2">
        <f>IF(C17=0,0,E17/C17*100)</f>
        <v>3.3333333333333335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0.002534211860111505</v>
      </c>
      <c r="C18" s="2">
        <v>1</v>
      </c>
      <c r="D18" s="4" t="s">
        <v>50</v>
      </c>
      <c r="E18" s="2">
        <v>0.032240133407448586</v>
      </c>
      <c r="F18" s="4" t="s">
        <v>50</v>
      </c>
      <c r="G18" s="2">
        <f>IF(C18=0,0,E18/C18*100)</f>
        <v>3.224013340744859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0.6231732776617954</v>
      </c>
      <c r="C19" s="4" t="s">
        <v>50</v>
      </c>
      <c r="D19" s="4" t="s">
        <v>50</v>
      </c>
      <c r="E19" s="2">
        <v>0.5761953904368765</v>
      </c>
      <c r="F19" s="2">
        <f>IF(AND(B19=0,E19&gt;0),100,(IF(B19=0,0,E19/B19*100-100)))</f>
        <v>-7.538495135925018</v>
      </c>
      <c r="G19" s="4" t="s">
        <v>50</v>
      </c>
      <c r="H19" s="14">
        <f>IF(F19&gt;-5,0,(IF(F19&lt;=-10,1,0.5)))</f>
        <v>0.5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0.11877394636015326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0.00011242270938729624</v>
      </c>
      <c r="C21" s="4" t="s">
        <v>50</v>
      </c>
      <c r="D21" s="4" t="s">
        <v>50</v>
      </c>
      <c r="E21" s="2">
        <v>0.0010483885544890913</v>
      </c>
      <c r="F21" s="2">
        <f>IF(AND(B21=0,E21&gt;0),100,(IF(B21=0,0,E21/B21*100-100)))</f>
        <v>832.5416192180468</v>
      </c>
      <c r="G21" s="4" t="s">
        <v>50</v>
      </c>
      <c r="H21" s="14">
        <f>IF(F21&gt;-5,0,(IF(F21&lt;=-10,1,0.5)))</f>
        <v>0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0.0899</v>
      </c>
      <c r="E22" s="2">
        <v>0.1179</v>
      </c>
      <c r="F22" s="2">
        <f>IF(AND(D22=0,E22&gt;0),100,(IF(D22=0,0,E22/D22*100-100)))</f>
        <v>31.14571746384874</v>
      </c>
      <c r="G22" s="4" t="s">
        <v>50</v>
      </c>
      <c r="H22" s="14">
        <f>IF(F22&gt;-2,0,(IF(AND(F22&lt;=-2,F22&gt;-5),1,IF(AND(F22&lt;=-5,F22&gt;-10),2,3))))</f>
        <v>0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0.001687087700632867</v>
      </c>
      <c r="E23" s="2">
        <v>0.0049527321367243285</v>
      </c>
      <c r="F23" s="2">
        <f>IF(AND(D23=0,E23&gt;0),100,(IF(D23=0,0,E23/D23*100-100)))</f>
        <v>193.56696364192806</v>
      </c>
      <c r="G23" s="4" t="s">
        <v>50</v>
      </c>
      <c r="H23" s="14">
        <f>IF(F23&gt;-3,0,(IF(F23&lt;=-7,3,1.5)))</f>
        <v>0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7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0.98</v>
      </c>
      <c r="F25" s="4" t="s">
        <v>50</v>
      </c>
      <c r="G25" s="2">
        <f aca="true" t="shared" si="0" ref="G25:G30">IF(C25=0,0,E25/C25*100)</f>
        <v>154.81832543443917</v>
      </c>
      <c r="H25" s="14">
        <f aca="true" t="shared" si="1" ref="H25:H30">IF(G25&gt;=100,1,0)</f>
        <v>1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1</v>
      </c>
      <c r="F26" s="4" t="s">
        <v>50</v>
      </c>
      <c r="G26" s="2">
        <f t="shared" si="0"/>
        <v>230.94688221709006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1</v>
      </c>
      <c r="F27" s="4" t="s">
        <v>50</v>
      </c>
      <c r="G27" s="2">
        <f t="shared" si="0"/>
        <v>214.13276231263382</v>
      </c>
      <c r="H27" s="14">
        <f t="shared" si="1"/>
        <v>1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1</v>
      </c>
      <c r="F28" s="4" t="s">
        <v>50</v>
      </c>
      <c r="G28" s="2">
        <f t="shared" si="0"/>
        <v>214.13276231263382</v>
      </c>
      <c r="H28" s="14">
        <f t="shared" si="1"/>
        <v>1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1</v>
      </c>
      <c r="F29" s="4" t="s">
        <v>50</v>
      </c>
      <c r="G29" s="2">
        <f t="shared" si="0"/>
        <v>187.61726078799248</v>
      </c>
      <c r="H29" s="14">
        <f>IF(G29&gt;=100,2,0)</f>
        <v>2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1</v>
      </c>
      <c r="F30" s="4" t="s">
        <v>50</v>
      </c>
      <c r="G30" s="2">
        <f t="shared" si="0"/>
        <v>200</v>
      </c>
      <c r="H30" s="14">
        <f t="shared" si="1"/>
        <v>1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0.5953333333333334</v>
      </c>
      <c r="E31" s="2">
        <v>1.504</v>
      </c>
      <c r="F31" s="2">
        <f>IF(AND(D31=0,E31&gt;0),100,(IF(D31=0,0,E31/D31*100-100)))</f>
        <v>152.6315789473684</v>
      </c>
      <c r="G31" s="4" t="s">
        <v>50</v>
      </c>
      <c r="H31" s="14">
        <f>IF(AND(D31=0,E31=0),0,IF(F31&gt;0,0,(IF(AND(F31&lt;=0,F31&gt;-2),0.5,(IF(AND(F31&lt;=-2,F31&gt;-5),1,IF(AND(F31&lt;=-5,F31&gt;-10),2,3)))))))</f>
        <v>0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2</v>
      </c>
      <c r="I32" s="16">
        <f>IF(V_пр_26_8&gt;0,1,0)</f>
        <v>1</v>
      </c>
      <c r="J32" s="4"/>
    </row>
    <row r="33" spans="1:10" ht="26.25" customHeight="1">
      <c r="A33" s="4" t="s">
        <v>43</v>
      </c>
      <c r="B33" s="2">
        <v>0</v>
      </c>
      <c r="C33" s="4">
        <v>0</v>
      </c>
      <c r="D33" s="4" t="s">
        <v>50</v>
      </c>
      <c r="E33" s="2">
        <v>0</v>
      </c>
      <c r="F33" s="2">
        <f>IF(AND(B33=0,E33&gt;0),100,(IF(B33=0,0,E33/B33*100-100)))</f>
        <v>0</v>
      </c>
      <c r="G33" s="4" t="s">
        <v>50</v>
      </c>
      <c r="H33" s="14">
        <f>IF(F33&lt;5,0,(IF(F33&gt;=10,1,0.5)))</f>
        <v>0</v>
      </c>
      <c r="I33" s="17">
        <f>IF(OR(V_пр_27_2&gt;0,V_пр_27_5&gt;0,V_пр_27_6&gt;0),1,0)</f>
        <v>0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0.645</v>
      </c>
      <c r="F34" s="4" t="s">
        <v>50</v>
      </c>
      <c r="G34" s="2">
        <f>IF(C34=0,0,E34/C34*100)</f>
        <v>101.89573459715639</v>
      </c>
      <c r="H34" s="14">
        <f>IF(G34&gt;=100,1,0)</f>
        <v>1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0.734</v>
      </c>
      <c r="F37" s="4" t="s">
        <v>50</v>
      </c>
      <c r="G37" s="2">
        <f>IF(C37=0,0,E37/C37*100)</f>
        <v>115.95576619273302</v>
      </c>
      <c r="H37" s="14">
        <f>IF(G37&gt;=100,1,0)</f>
        <v>1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17.5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2022-10-12T10:20:00Z</dcterms:modified>
  <cp:category/>
  <cp:version/>
  <cp:contentType/>
  <cp:contentStatus/>
</cp:coreProperties>
</file>